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1700" windowHeight="810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D9" i="2"/>
  <c r="K11"/>
  <c r="J11"/>
  <c r="D18"/>
  <c r="D17"/>
  <c r="J5"/>
  <c r="D42"/>
  <c r="D41"/>
  <c r="D40"/>
  <c r="D39"/>
  <c r="B34"/>
  <c r="B35"/>
  <c r="D16"/>
  <c r="B36"/>
  <c r="K9"/>
  <c r="J21"/>
  <c r="J20"/>
  <c r="J19"/>
  <c r="J18"/>
  <c r="J16"/>
  <c r="D29"/>
  <c r="D27"/>
  <c r="D22"/>
  <c r="D21"/>
  <c r="D20"/>
  <c r="D19"/>
  <c r="D8"/>
  <c r="J8"/>
  <c r="J7"/>
  <c r="D12"/>
  <c r="D14"/>
  <c r="K12"/>
  <c r="D13"/>
  <c r="J12"/>
  <c r="J9"/>
  <c r="D11"/>
  <c r="J4"/>
  <c r="J10"/>
  <c r="D10"/>
  <c r="E11"/>
  <c r="E10"/>
  <c r="D7"/>
  <c r="D6"/>
  <c r="D4"/>
  <c r="J6"/>
  <c r="E5"/>
</calcChain>
</file>

<file path=xl/sharedStrings.xml><?xml version="1.0" encoding="utf-8"?>
<sst xmlns="http://schemas.openxmlformats.org/spreadsheetml/2006/main" count="187" uniqueCount="110">
  <si>
    <t>℃</t>
  </si>
  <si>
    <t>E</t>
    <phoneticPr fontId="2" type="noConversion"/>
  </si>
  <si>
    <t>B</t>
    <phoneticPr fontId="2" type="noConversion"/>
  </si>
  <si>
    <t>F</t>
    <phoneticPr fontId="2" type="noConversion"/>
  </si>
  <si>
    <t>H</t>
    <phoneticPr fontId="2" type="noConversion"/>
  </si>
  <si>
    <t>FAN(BLOWER)</t>
    <phoneticPr fontId="2" type="noConversion"/>
  </si>
  <si>
    <t>COMPRESSOR</t>
    <phoneticPr fontId="2" type="noConversion"/>
  </si>
  <si>
    <t>PUMP</t>
    <phoneticPr fontId="2" type="noConversion"/>
  </si>
  <si>
    <t>KW</t>
    <phoneticPr fontId="2" type="noConversion"/>
  </si>
  <si>
    <t>HP</t>
    <phoneticPr fontId="2" type="noConversion"/>
  </si>
  <si>
    <t>TEFC</t>
    <phoneticPr fontId="2" type="noConversion"/>
  </si>
  <si>
    <t>ODP</t>
    <phoneticPr fontId="2" type="noConversion"/>
  </si>
  <si>
    <t>:</t>
    <phoneticPr fontId="2" type="noConversion"/>
  </si>
  <si>
    <t>TECO STD</t>
    <phoneticPr fontId="2" type="noConversion"/>
  </si>
  <si>
    <t>N/A</t>
    <phoneticPr fontId="2" type="noConversion"/>
  </si>
  <si>
    <t>SPECIAL</t>
    <phoneticPr fontId="2" type="noConversion"/>
  </si>
  <si>
    <t>SPECIAL</t>
    <phoneticPr fontId="2" type="noConversion"/>
  </si>
  <si>
    <t>HFM</t>
    <phoneticPr fontId="2" type="noConversion"/>
  </si>
  <si>
    <t>VHS</t>
    <phoneticPr fontId="2" type="noConversion"/>
  </si>
  <si>
    <t>VSS</t>
    <phoneticPr fontId="2" type="noConversion"/>
  </si>
  <si>
    <t>WPI</t>
    <phoneticPr fontId="2" type="noConversion"/>
  </si>
  <si>
    <t>WPII</t>
    <phoneticPr fontId="2" type="noConversion"/>
  </si>
  <si>
    <t>TEAAC</t>
    <phoneticPr fontId="2" type="noConversion"/>
  </si>
  <si>
    <t>TEWAC</t>
    <phoneticPr fontId="2" type="noConversion"/>
  </si>
  <si>
    <t>DIRECT COUPLING</t>
    <phoneticPr fontId="2" type="noConversion"/>
  </si>
  <si>
    <t>BELT</t>
    <phoneticPr fontId="2" type="noConversion"/>
  </si>
  <si>
    <t>FD</t>
    <phoneticPr fontId="2" type="noConversion"/>
  </si>
  <si>
    <t>:</t>
    <phoneticPr fontId="2" type="noConversion"/>
  </si>
  <si>
    <t>℃</t>
    <phoneticPr fontId="2" type="noConversion"/>
  </si>
  <si>
    <t>Cu  10Ω/25℃ x 2PCS</t>
    <phoneticPr fontId="2" type="noConversion"/>
  </si>
  <si>
    <t>Cu  10Ω/25℃ x 6PCS</t>
    <phoneticPr fontId="2" type="noConversion"/>
  </si>
  <si>
    <t>Cu  10Ω/25℃ x 3PCS</t>
    <phoneticPr fontId="2" type="noConversion"/>
  </si>
  <si>
    <t>Ni  120Ω/0℃  x 3PCS</t>
    <phoneticPr fontId="2" type="noConversion"/>
  </si>
  <si>
    <t>Ni  120Ω/0℃  x 6PCS</t>
    <phoneticPr fontId="2" type="noConversion"/>
  </si>
  <si>
    <t>Pt  100Ω/0℃  x 3PCS</t>
    <phoneticPr fontId="2" type="noConversion"/>
  </si>
  <si>
    <t>Pt  100Ω/0℃  x 6PCS</t>
    <phoneticPr fontId="2" type="noConversion"/>
  </si>
  <si>
    <t>Ni  120Ω/0℃  x 2PCS</t>
    <phoneticPr fontId="2" type="noConversion"/>
  </si>
  <si>
    <t>Pt  100Ω/0℃  x 2PCS</t>
    <phoneticPr fontId="2" type="noConversion"/>
  </si>
  <si>
    <t>3PCS</t>
    <phoneticPr fontId="2" type="noConversion"/>
  </si>
  <si>
    <t>6PCS</t>
    <phoneticPr fontId="2" type="noConversion"/>
  </si>
  <si>
    <t>SRIM</t>
    <phoneticPr fontId="2" type="noConversion"/>
  </si>
  <si>
    <t>SCIM</t>
    <phoneticPr fontId="2" type="noConversion"/>
  </si>
  <si>
    <t>:</t>
    <phoneticPr fontId="2" type="noConversion"/>
  </si>
  <si>
    <t>РАЗМЕР/DIMENSION:</t>
  </si>
  <si>
    <t>ПОЛЮСА/POLES:</t>
  </si>
  <si>
    <t>МОДЕЛЬ МОТОРА/MOTOR MODEL:</t>
  </si>
  <si>
    <t>КЛАСС ИЗОЛЯЦИИ/INS. CLS:</t>
  </si>
  <si>
    <t>ПРИМЕНЕНИЕ/APPLICATION:</t>
  </si>
  <si>
    <t>ВСПОМОГАТЕЛЬНЫЕ ПРИСПОСОБЛЕНИЯ/ACCESSORIES</t>
  </si>
  <si>
    <t>ТЕРМИСТОРЫ/THERMISTORS</t>
  </si>
  <si>
    <t>ТЕРМОСТАТЫ/THERMOSTATS</t>
  </si>
  <si>
    <t>ПОДШИПНИКИ СКОЛЬЖЕНИЯ/SLEEVE BRG'S</t>
  </si>
  <si>
    <t>КОНДЕНСАТОРЫ ДЛЯ ЗАЩИТЫ ОТ АТМОСФЕРНЫХ ПЕРЕНАПРЯЖЕНИЙ/SURGE CAPACITORS</t>
  </si>
  <si>
    <t>МОЛНИЕЗАЩИТНЫЕ РАЗРЯДНИКИ/LIGHTNING ARRESTERS</t>
  </si>
  <si>
    <t>КОНДЕНСАТОРЫ ДЛЯ КОРРЕКЦИИ КОЭФФИЦИЕНТА МОЩНОСТИ/CORRECTION CAPACITORS</t>
  </si>
  <si>
    <t xml:space="preserve">ТРАНСФОРМАТОРЫ ТОКА/Current Transformers  </t>
  </si>
  <si>
    <t>ВОДООХЛАДИТЕЛЬ/WATER COOLED</t>
  </si>
  <si>
    <t xml:space="preserve">КОЖУХ/ENCLOSURE </t>
  </si>
  <si>
    <t>ЭКСПЛУАТАЦИЯ НА ОТКРЫТОМ ВОЗДУХЕ/OUTDOOR SERVICE</t>
  </si>
  <si>
    <t>НАЗВАНИЕ КОМПАНИИ/COMPANY NAME:</t>
  </si>
  <si>
    <t>НАЗВАНИЕ ПРОЕКТА/PROJECT NAME:</t>
  </si>
  <si>
    <t>МЕСТОНАХОЖДЕНИЕ/LOCATION:</t>
  </si>
  <si>
    <t>№ ЗАПРОСА /ENQUIRY NO:</t>
  </si>
  <si>
    <t>Версия 1/Ver. 1</t>
  </si>
  <si>
    <t>об/мин/RPM:</t>
  </si>
  <si>
    <t>об/мин/RPM</t>
  </si>
  <si>
    <t>Гц/Hz</t>
  </si>
  <si>
    <t>МЭК/IEC</t>
  </si>
  <si>
    <t>ЧАСТОТА/FREQ:</t>
  </si>
  <si>
    <t>КАТЕГОРИЯ/DESIGN:</t>
  </si>
  <si>
    <t>КОЛИЧЕСТВО/QUANTITY:</t>
  </si>
  <si>
    <t>НАБОРЫ/SETS</t>
  </si>
  <si>
    <t>КОРПУС/FRAME:</t>
  </si>
  <si>
    <t>МОНТАЖ/MOUNTING</t>
  </si>
  <si>
    <t>СЕРВИС-ФАКТОР/S.F.:</t>
  </si>
  <si>
    <t xml:space="preserve">МАЛОШУМНЫЙ/LOW NOISE      </t>
  </si>
  <si>
    <r>
      <rPr>
        <sz val="10"/>
        <rFont val="Cambria"/>
        <family val="1"/>
        <charset val="204"/>
      </rPr>
      <t xml:space="preserve">НЕРЕВЕРСИВНЫЙ ХРАПОВЫЙ МЕХАНИЗМ/N.R.R      </t>
    </r>
    <r>
      <rPr>
        <sz val="10"/>
        <rFont val="新細明體"/>
        <family val="1"/>
        <charset val="136"/>
      </rPr>
      <t xml:space="preserve">    </t>
    </r>
  </si>
  <si>
    <t xml:space="preserve">ВОЗДУШНЫЕ ФИЛЬТРЫ/AIR FILTERS    </t>
  </si>
  <si>
    <t>ВЕРТИКАЛЬНЫЙ ТИП/VERTICAL TYPE</t>
  </si>
  <si>
    <t>БОЛЬШОЕ ТЯГОВОЕ УСИЛИЕ/HIGH THRUST</t>
  </si>
  <si>
    <t>В/V</t>
  </si>
  <si>
    <t xml:space="preserve">ВЗРЫВОБЕЗОПАСНЫЙ/EXPLOSION  </t>
  </si>
  <si>
    <t xml:space="preserve">КОРРОЗИЙНО-СТОЙКИЙ/CORROSION PROOF  </t>
  </si>
  <si>
    <t xml:space="preserve">НИЗКОВИБРАЦИОННЫЙ/VIBRATION      </t>
  </si>
  <si>
    <r>
      <rPr>
        <b/>
        <u/>
        <sz val="12"/>
        <rFont val="Cambria"/>
        <family val="1"/>
        <charset val="204"/>
      </rPr>
      <t xml:space="preserve">ЗАПРОС СТОИМОСТИ И СПЕЦИФИКАЦИИ МОТОРА  / </t>
    </r>
    <r>
      <rPr>
        <b/>
        <u/>
        <sz val="12"/>
        <rFont val="新細明體"/>
        <family val="1"/>
        <charset val="136"/>
      </rPr>
      <t>REQUEST FOR QUOTATION &amp; SPECIFICATION OF MOTOR</t>
    </r>
  </si>
  <si>
    <t>РЕЗИСТИВНЫЕ ДАТЧИКИ ТЕМПЕРАТУРЫ ОБМОТКИ/WDG RTD'S</t>
  </si>
  <si>
    <t xml:space="preserve">НАГРЕВАТЕЛЬНЫЕ ПРИБОРЫ/SPACE HEATERS  </t>
  </si>
  <si>
    <t>РЕЗИСТИВНЫЕ ДАТЧИКИ ТЕМПЕРАТУРЫ ПОДШИПНИКА/BRG RTD'S</t>
  </si>
  <si>
    <t>◎Вспомогательные приспособления в соответствии со стандартом TECO/ Accessories are per TECO std.</t>
  </si>
  <si>
    <t>ПРИМЕЧАНИЯ/NOTE:</t>
  </si>
  <si>
    <t>ЭКСПЛУАТАЦИЯ В ТРОПИКАХ/TROPICALIZED TREATMENT</t>
  </si>
  <si>
    <t>СПЕЦИАЛЬНЫЕ РАЗМЕРЫ/SPECIAL DIMENSIONS</t>
  </si>
  <si>
    <t>ВЫХОДНАЯ МОЩНОСТЬ/OUTPUT:</t>
  </si>
  <si>
    <t>ТИП/TYPE:</t>
  </si>
  <si>
    <t>ТЕМПЕРАТУРА ПЕРЕГРЕВА/TEMP. RISE:</t>
  </si>
  <si>
    <t>ТИП ПРИВОДА/DRIVE METHOD:</t>
  </si>
  <si>
    <t>ТЕМП. ОКРУЖ. СРЕДЫ/AMB. TEMP:</t>
  </si>
  <si>
    <t>КОЖУХ/ENCLOSURE:</t>
  </si>
  <si>
    <t>ЗАПРОС СТОИМОСТИ И СПЕЦИФИКАЦИИ МОТОРА  / REQUEST FOR QUOTATION &amp; SPECIFICATION OF MOTOR</t>
  </si>
  <si>
    <r>
      <rPr>
        <b/>
        <sz val="12"/>
        <rFont val="Cambria"/>
        <family val="1"/>
        <charset val="204"/>
      </rPr>
      <t>НЕОБХОДИМЫЕ ДАННЫЕ/REQUIRED DATA</t>
    </r>
    <r>
      <rPr>
        <b/>
        <sz val="12"/>
        <rFont val="新細明體"/>
        <family val="1"/>
        <charset val="136"/>
      </rPr>
      <t>:</t>
    </r>
  </si>
  <si>
    <r>
      <rPr>
        <sz val="10"/>
        <rFont val="Cambria"/>
        <family val="1"/>
        <charset val="204"/>
      </rPr>
      <t xml:space="preserve">ТЕРМОПАРЫ ДЛЯ ПОДШИПНИКА/BRG THERMOCOUPLES </t>
    </r>
    <r>
      <rPr>
        <sz val="10"/>
        <rFont val="新細明體"/>
        <family val="1"/>
        <charset val="136"/>
      </rPr>
      <t xml:space="preserve"> </t>
    </r>
  </si>
  <si>
    <r>
      <rPr>
        <sz val="10"/>
        <rFont val="Cambria"/>
        <family val="1"/>
        <charset val="204"/>
      </rPr>
      <t xml:space="preserve">ТЕРМОМЕТРЫ ДЛЯ ПОДШИПНИКА/BRG THERMOMETERS </t>
    </r>
    <r>
      <rPr>
        <sz val="10"/>
        <rFont val="新細明體"/>
        <family val="1"/>
        <charset val="136"/>
      </rPr>
      <t xml:space="preserve"> </t>
    </r>
  </si>
  <si>
    <r>
      <rPr>
        <sz val="10"/>
        <rFont val="Cambria"/>
        <family val="1"/>
        <charset val="204"/>
      </rPr>
      <t xml:space="preserve">НЕРЕВЕРСИВНЫЙ ХРАПОВЫЙ МЕХАНИЗМ/N.R.R      </t>
    </r>
    <r>
      <rPr>
        <sz val="10"/>
        <rFont val="新細明體"/>
        <family val="1"/>
        <charset val="136"/>
      </rPr>
      <t xml:space="preserve">    </t>
    </r>
  </si>
  <si>
    <t>НЕОБХОДИМЫЕ ДАННЫЕ/REQUIRED DATA:</t>
  </si>
  <si>
    <t xml:space="preserve">ТЕРМОМЕТРЫ ДЛЯ ПОДШИПНИКА/BRG THERMOMETERS  </t>
  </si>
  <si>
    <t xml:space="preserve">ТЕРМОПАРЫ ДЛЯ ПОДШИПНИКА/BRG THERMOCOUPLES  </t>
  </si>
  <si>
    <t>НАПРЯЖЕНИЕ/VOLTS:</t>
  </si>
  <si>
    <t>◎В зависимости от наличия некоторые вспомогательные приспособления могут быть недоступны для заказа или могут потребовать дополнительную оплату/Specific accessories could be rejected or need extra charges due to availability.</t>
  </si>
  <si>
    <t>об./мин/RPM:</t>
  </si>
  <si>
    <t>об./мин/RPM</t>
  </si>
</sst>
</file>

<file path=xl/styles.xml><?xml version="1.0" encoding="utf-8"?>
<styleSheet xmlns="http://schemas.openxmlformats.org/spreadsheetml/2006/main">
  <numFmts count="2">
    <numFmt numFmtId="164" formatCode="0.00_ "/>
    <numFmt numFmtId="165" formatCode="0.0_ 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b/>
      <u/>
      <sz val="12"/>
      <name val="Cambria"/>
      <family val="1"/>
      <charset val="204"/>
    </font>
    <font>
      <b/>
      <sz val="12"/>
      <name val="Cambria"/>
      <family val="1"/>
      <charset val="204"/>
    </font>
    <font>
      <sz val="10"/>
      <name val="Cambria"/>
      <family val="1"/>
      <charset val="204"/>
    </font>
    <font>
      <sz val="12"/>
      <color indexed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</font>
    <font>
      <b/>
      <sz val="12"/>
      <color indexed="1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u/>
      <sz val="12"/>
      <name val="Cambria"/>
      <family val="1"/>
      <charset val="204"/>
      <scheme val="major"/>
    </font>
    <font>
      <sz val="9"/>
      <name val="新細明體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Protection="1">
      <alignment vertical="center"/>
      <protection hidden="1"/>
    </xf>
    <xf numFmtId="165" fontId="0" fillId="0" borderId="0" xfId="0" applyNumberFormat="1" applyProtection="1">
      <alignment vertical="center"/>
      <protection hidden="1"/>
    </xf>
    <xf numFmtId="164" fontId="0" fillId="0" borderId="0" xfId="0" applyNumberFormat="1" applyProtection="1">
      <alignment vertical="center"/>
      <protection hidden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  <protection locked="0" hidden="1"/>
    </xf>
    <xf numFmtId="22" fontId="0" fillId="0" borderId="0" xfId="0" applyNumberFormat="1" applyProtection="1">
      <alignment vertical="center"/>
      <protection locked="0" hidden="1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Fill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7"/>
  <sheetViews>
    <sheetView tabSelected="1" zoomScale="85" zoomScaleNormal="85" zoomScaleSheetLayoutView="100" workbookViewId="0">
      <selection activeCell="G6" sqref="G6"/>
    </sheetView>
  </sheetViews>
  <sheetFormatPr defaultColWidth="8.875" defaultRowHeight="16.5"/>
  <cols>
    <col min="1" max="1" width="7.125" customWidth="1"/>
    <col min="2" max="2" width="61.125" customWidth="1"/>
    <col min="3" max="3" width="16.375" customWidth="1"/>
    <col min="4" max="4" width="8.875" customWidth="1"/>
    <col min="5" max="5" width="20.5" customWidth="1"/>
    <col min="6" max="6" width="13.625" customWidth="1"/>
    <col min="7" max="7" width="9.625" customWidth="1"/>
    <col min="8" max="8" width="13.625" customWidth="1"/>
  </cols>
  <sheetData>
    <row r="1" spans="1:8">
      <c r="B1" s="46" t="s">
        <v>84</v>
      </c>
      <c r="C1" s="46"/>
      <c r="D1" s="46"/>
      <c r="E1" s="46"/>
      <c r="F1" s="46"/>
      <c r="G1" s="46"/>
      <c r="H1" s="46"/>
    </row>
    <row r="2" spans="1:8">
      <c r="B2" s="34" t="s">
        <v>43</v>
      </c>
      <c r="C2" s="24"/>
      <c r="F2" s="2"/>
    </row>
    <row r="3" spans="1:8">
      <c r="B3" s="34" t="s">
        <v>44</v>
      </c>
      <c r="C3" s="23"/>
      <c r="F3" s="34" t="s">
        <v>108</v>
      </c>
      <c r="G3" s="24"/>
      <c r="H3" s="38" t="s">
        <v>65</v>
      </c>
    </row>
    <row r="4" spans="1:8">
      <c r="B4" s="34" t="s">
        <v>92</v>
      </c>
      <c r="C4" s="23"/>
      <c r="F4" s="34" t="s">
        <v>68</v>
      </c>
      <c r="G4" s="24"/>
      <c r="H4" s="38" t="s">
        <v>66</v>
      </c>
    </row>
    <row r="5" spans="1:8">
      <c r="B5" s="34" t="s">
        <v>106</v>
      </c>
      <c r="C5" s="24"/>
      <c r="D5" s="38" t="s">
        <v>80</v>
      </c>
      <c r="F5" s="34" t="s">
        <v>69</v>
      </c>
      <c r="G5" s="24"/>
      <c r="H5" s="40" t="s">
        <v>67</v>
      </c>
    </row>
    <row r="6" spans="1:8">
      <c r="C6" s="21"/>
      <c r="F6" s="35" t="s">
        <v>70</v>
      </c>
      <c r="G6" s="24"/>
      <c r="H6" s="38" t="s">
        <v>71</v>
      </c>
    </row>
    <row r="7" spans="1:8">
      <c r="B7" s="35" t="s">
        <v>45</v>
      </c>
      <c r="C7" s="24"/>
      <c r="F7" s="35" t="s">
        <v>72</v>
      </c>
      <c r="G7" s="24"/>
    </row>
    <row r="8" spans="1:8">
      <c r="B8" s="34" t="s">
        <v>93</v>
      </c>
      <c r="C8" s="24"/>
      <c r="F8" s="34" t="s">
        <v>73</v>
      </c>
      <c r="G8" s="24"/>
      <c r="H8" s="24"/>
    </row>
    <row r="9" spans="1:8">
      <c r="B9" s="34" t="s">
        <v>46</v>
      </c>
      <c r="C9" s="24"/>
      <c r="D9" s="24"/>
      <c r="F9" s="34" t="s">
        <v>96</v>
      </c>
      <c r="G9" s="24"/>
      <c r="H9" t="s">
        <v>28</v>
      </c>
    </row>
    <row r="10" spans="1:8">
      <c r="B10" s="34" t="s">
        <v>94</v>
      </c>
      <c r="C10" s="24"/>
      <c r="D10" s="24"/>
      <c r="F10" s="35" t="s">
        <v>74</v>
      </c>
      <c r="G10" s="24" t="s">
        <v>26</v>
      </c>
      <c r="H10" s="24"/>
    </row>
    <row r="11" spans="1:8">
      <c r="B11" s="35" t="s">
        <v>47</v>
      </c>
      <c r="C11" s="24"/>
      <c r="D11" s="18"/>
      <c r="F11" s="34" t="s">
        <v>97</v>
      </c>
      <c r="G11" s="24"/>
      <c r="H11" s="24"/>
    </row>
    <row r="12" spans="1:8">
      <c r="B12" s="35" t="s">
        <v>95</v>
      </c>
      <c r="C12" s="24"/>
      <c r="D12" s="18"/>
    </row>
    <row r="13" spans="1:8">
      <c r="B13" s="35" t="s">
        <v>103</v>
      </c>
      <c r="C13" s="32"/>
      <c r="D13" s="32"/>
      <c r="E13" s="32"/>
      <c r="F13" s="33"/>
      <c r="G13" s="32"/>
    </row>
    <row r="14" spans="1:8">
      <c r="B14" s="36" t="s">
        <v>48</v>
      </c>
      <c r="F14" s="2"/>
    </row>
    <row r="15" spans="1:8">
      <c r="A15" s="18"/>
    </row>
    <row r="16" spans="1:8">
      <c r="A16" s="18"/>
      <c r="B16" s="37" t="s">
        <v>86</v>
      </c>
      <c r="C16" s="25"/>
      <c r="E16" s="18"/>
      <c r="F16" s="37" t="s">
        <v>81</v>
      </c>
      <c r="H16" s="25"/>
    </row>
    <row r="17" spans="1:8">
      <c r="A17" s="18"/>
      <c r="B17" s="37" t="s">
        <v>85</v>
      </c>
      <c r="C17" s="25"/>
      <c r="E17" s="18"/>
      <c r="F17" s="37" t="s">
        <v>90</v>
      </c>
      <c r="H17" s="22"/>
    </row>
    <row r="18" spans="1:8">
      <c r="A18" s="18"/>
      <c r="B18" s="37" t="s">
        <v>87</v>
      </c>
      <c r="C18" s="25"/>
      <c r="E18" s="18"/>
      <c r="F18" s="37" t="s">
        <v>82</v>
      </c>
      <c r="H18" s="25"/>
    </row>
    <row r="19" spans="1:8">
      <c r="A19" s="18"/>
      <c r="B19" s="37" t="s">
        <v>49</v>
      </c>
      <c r="C19" s="25"/>
      <c r="E19" s="18"/>
      <c r="F19" s="37" t="s">
        <v>75</v>
      </c>
      <c r="H19" s="25"/>
    </row>
    <row r="20" spans="1:8">
      <c r="A20" s="18"/>
      <c r="B20" s="37" t="s">
        <v>50</v>
      </c>
      <c r="C20" s="25"/>
      <c r="E20" s="18"/>
      <c r="F20" s="37" t="s">
        <v>83</v>
      </c>
      <c r="H20" s="25"/>
    </row>
    <row r="21" spans="1:8">
      <c r="A21" s="18"/>
      <c r="B21" s="37" t="s">
        <v>105</v>
      </c>
      <c r="C21" s="25"/>
      <c r="E21" s="18"/>
      <c r="F21" s="12" t="s">
        <v>76</v>
      </c>
      <c r="H21" s="25"/>
    </row>
    <row r="22" spans="1:8">
      <c r="A22" s="18"/>
      <c r="B22" s="37" t="s">
        <v>104</v>
      </c>
      <c r="C22" s="25"/>
      <c r="E22" s="18"/>
      <c r="F22" s="37" t="s">
        <v>77</v>
      </c>
      <c r="H22" s="25"/>
    </row>
    <row r="23" spans="1:8">
      <c r="A23" s="18"/>
      <c r="B23" s="37" t="s">
        <v>51</v>
      </c>
      <c r="C23" s="25"/>
      <c r="E23" s="18"/>
      <c r="F23" s="37" t="s">
        <v>91</v>
      </c>
      <c r="H23" s="22"/>
    </row>
    <row r="24" spans="1:8">
      <c r="A24" s="18"/>
      <c r="B24" s="37" t="s">
        <v>52</v>
      </c>
      <c r="C24" s="26"/>
      <c r="E24" s="18"/>
      <c r="F24" s="37" t="s">
        <v>78</v>
      </c>
      <c r="H24" s="22"/>
    </row>
    <row r="25" spans="1:8">
      <c r="A25" s="18"/>
      <c r="B25" s="37" t="s">
        <v>53</v>
      </c>
      <c r="C25" s="26"/>
      <c r="E25" s="18"/>
      <c r="F25" s="37" t="s">
        <v>79</v>
      </c>
      <c r="H25" s="22"/>
    </row>
    <row r="26" spans="1:8">
      <c r="A26" s="18"/>
      <c r="B26" s="37" t="s">
        <v>54</v>
      </c>
      <c r="C26" s="26"/>
      <c r="E26" s="18"/>
      <c r="H26" s="12"/>
    </row>
    <row r="27" spans="1:8">
      <c r="A27" s="18"/>
      <c r="B27" s="37" t="s">
        <v>55</v>
      </c>
      <c r="C27" s="25"/>
      <c r="H27" s="12"/>
    </row>
    <row r="28" spans="1:8">
      <c r="A28" s="18"/>
      <c r="B28" s="37" t="s">
        <v>56</v>
      </c>
      <c r="C28" s="26"/>
      <c r="H28" s="12"/>
    </row>
    <row r="29" spans="1:8">
      <c r="A29" s="18"/>
      <c r="B29" s="37" t="s">
        <v>57</v>
      </c>
      <c r="C29" s="25"/>
      <c r="F29" s="14"/>
      <c r="H29" s="12"/>
    </row>
    <row r="30" spans="1:8">
      <c r="A30" s="18"/>
      <c r="B30" s="37" t="s">
        <v>58</v>
      </c>
      <c r="C30" s="27"/>
      <c r="H30" s="12"/>
    </row>
    <row r="31" spans="1:8">
      <c r="A31" s="38" t="s">
        <v>88</v>
      </c>
    </row>
    <row r="32" spans="1:8">
      <c r="A32" s="38" t="s">
        <v>107</v>
      </c>
    </row>
    <row r="33" spans="1:7">
      <c r="A33" s="38" t="s">
        <v>89</v>
      </c>
    </row>
    <row r="34" spans="1:7">
      <c r="B34" s="47"/>
      <c r="C34" s="47"/>
      <c r="D34" s="47"/>
      <c r="E34" s="47"/>
      <c r="F34" s="47"/>
      <c r="G34" s="47"/>
    </row>
    <row r="35" spans="1:7">
      <c r="B35" s="48"/>
      <c r="C35" s="48"/>
      <c r="D35" s="48"/>
      <c r="E35" s="48"/>
      <c r="F35" s="48"/>
      <c r="G35" s="48"/>
    </row>
    <row r="36" spans="1:7">
      <c r="B36" s="48"/>
      <c r="C36" s="48"/>
      <c r="D36" s="48"/>
      <c r="E36" s="48"/>
      <c r="F36" s="48"/>
      <c r="G36" s="48"/>
    </row>
    <row r="37" spans="1:7">
      <c r="B37" s="48"/>
      <c r="C37" s="48"/>
      <c r="D37" s="48"/>
      <c r="E37" s="48"/>
      <c r="F37" s="48"/>
      <c r="G37" s="48"/>
    </row>
    <row r="38" spans="1:7">
      <c r="B38" s="6"/>
      <c r="C38" s="6"/>
      <c r="D38" s="6"/>
      <c r="E38" s="6"/>
      <c r="F38" s="6"/>
      <c r="G38" s="6"/>
    </row>
    <row r="39" spans="1:7" hidden="1">
      <c r="A39" s="15"/>
      <c r="B39" s="15" t="s">
        <v>41</v>
      </c>
      <c r="C39" s="19">
        <v>1</v>
      </c>
      <c r="F39" s="18">
        <v>2</v>
      </c>
    </row>
    <row r="40" spans="1:7" hidden="1">
      <c r="A40" s="15"/>
      <c r="B40" s="15" t="s">
        <v>40</v>
      </c>
      <c r="C40" s="19"/>
    </row>
    <row r="41" spans="1:7" hidden="1">
      <c r="A41" s="15"/>
      <c r="B41" s="15"/>
      <c r="C41" s="19"/>
    </row>
    <row r="42" spans="1:7" hidden="1">
      <c r="A42" s="15"/>
      <c r="B42" s="15" t="s">
        <v>2</v>
      </c>
      <c r="C42" s="19">
        <v>3</v>
      </c>
    </row>
    <row r="43" spans="1:7" hidden="1">
      <c r="A43" s="15"/>
      <c r="B43" s="15" t="s">
        <v>1</v>
      </c>
      <c r="C43" s="19">
        <v>1</v>
      </c>
    </row>
    <row r="44" spans="1:7" hidden="1">
      <c r="A44" s="15"/>
      <c r="B44" s="15" t="s">
        <v>3</v>
      </c>
      <c r="C44" s="19">
        <v>4</v>
      </c>
    </row>
    <row r="45" spans="1:7" hidden="1">
      <c r="A45" s="15"/>
      <c r="B45" s="15" t="s">
        <v>4</v>
      </c>
      <c r="C45" s="19">
        <v>2</v>
      </c>
    </row>
    <row r="46" spans="1:7" hidden="1">
      <c r="A46" s="15"/>
      <c r="B46" s="15" t="s">
        <v>16</v>
      </c>
      <c r="C46" s="19">
        <v>3</v>
      </c>
    </row>
    <row r="47" spans="1:7" hidden="1">
      <c r="A47" s="15"/>
      <c r="B47" s="15"/>
      <c r="C47" s="19">
        <v>1</v>
      </c>
    </row>
    <row r="48" spans="1:7" hidden="1">
      <c r="A48" s="15"/>
      <c r="B48" s="15" t="s">
        <v>5</v>
      </c>
      <c r="C48" s="19">
        <v>4</v>
      </c>
    </row>
    <row r="49" spans="1:3" hidden="1">
      <c r="A49" s="15"/>
      <c r="B49" s="15" t="s">
        <v>6</v>
      </c>
      <c r="C49" s="19">
        <v>1</v>
      </c>
    </row>
    <row r="50" spans="1:3" hidden="1">
      <c r="A50" s="15"/>
      <c r="B50" s="15" t="s">
        <v>7</v>
      </c>
      <c r="C50" s="19">
        <v>1</v>
      </c>
    </row>
    <row r="51" spans="1:3" hidden="1">
      <c r="A51" s="15"/>
      <c r="B51" s="15" t="s">
        <v>8</v>
      </c>
      <c r="C51" s="19">
        <v>7</v>
      </c>
    </row>
    <row r="52" spans="1:3" hidden="1">
      <c r="A52" s="15"/>
      <c r="B52" s="15" t="s">
        <v>9</v>
      </c>
      <c r="C52" s="19">
        <v>4</v>
      </c>
    </row>
    <row r="53" spans="1:3" hidden="1">
      <c r="A53" s="15"/>
      <c r="B53" s="15"/>
      <c r="C53" s="19">
        <v>1</v>
      </c>
    </row>
    <row r="54" spans="1:3" hidden="1">
      <c r="A54" s="15"/>
      <c r="B54" s="15" t="s">
        <v>13</v>
      </c>
      <c r="C54" s="19">
        <v>1</v>
      </c>
    </row>
    <row r="55" spans="1:3" hidden="1">
      <c r="A55" s="15"/>
      <c r="B55" s="15" t="s">
        <v>14</v>
      </c>
      <c r="C55" s="19" t="b">
        <v>0</v>
      </c>
    </row>
    <row r="56" spans="1:3" hidden="1">
      <c r="A56" s="15"/>
      <c r="B56" s="15" t="s">
        <v>15</v>
      </c>
      <c r="C56" s="19" t="b">
        <v>0</v>
      </c>
    </row>
    <row r="57" spans="1:3" hidden="1">
      <c r="A57" s="15"/>
      <c r="B57" s="15"/>
      <c r="C57" s="19" t="b">
        <v>0</v>
      </c>
    </row>
    <row r="58" spans="1:3" hidden="1">
      <c r="A58" s="15"/>
      <c r="B58" s="15" t="s">
        <v>17</v>
      </c>
      <c r="C58" s="19" t="b">
        <v>0</v>
      </c>
    </row>
    <row r="59" spans="1:3" hidden="1">
      <c r="A59" s="15"/>
      <c r="B59" s="15" t="s">
        <v>18</v>
      </c>
      <c r="C59" s="19" t="b">
        <v>0</v>
      </c>
    </row>
    <row r="60" spans="1:3" hidden="1">
      <c r="A60" s="15"/>
      <c r="B60" s="15" t="s">
        <v>19</v>
      </c>
      <c r="C60" s="19" t="b">
        <v>0</v>
      </c>
    </row>
    <row r="61" spans="1:3" hidden="1">
      <c r="A61" s="15"/>
      <c r="B61" s="15" t="s">
        <v>16</v>
      </c>
      <c r="C61" s="19" t="b">
        <v>0</v>
      </c>
    </row>
    <row r="62" spans="1:3" hidden="1">
      <c r="A62" s="15"/>
      <c r="B62" s="15"/>
      <c r="C62" s="19" t="b">
        <v>0</v>
      </c>
    </row>
    <row r="63" spans="1:3" hidden="1">
      <c r="A63" s="15"/>
      <c r="B63" s="15" t="s">
        <v>10</v>
      </c>
      <c r="C63" s="19" t="b">
        <v>0</v>
      </c>
    </row>
    <row r="64" spans="1:3" hidden="1">
      <c r="A64" s="15"/>
      <c r="B64" s="15" t="s">
        <v>11</v>
      </c>
      <c r="C64" s="19" t="b">
        <v>0</v>
      </c>
    </row>
    <row r="65" spans="1:7" hidden="1">
      <c r="A65" s="15"/>
      <c r="B65" s="15" t="s">
        <v>20</v>
      </c>
      <c r="C65" s="19" t="b">
        <v>0</v>
      </c>
    </row>
    <row r="66" spans="1:7" hidden="1">
      <c r="A66" s="15"/>
      <c r="B66" s="15" t="s">
        <v>21</v>
      </c>
      <c r="C66" s="20" t="b">
        <v>0</v>
      </c>
      <c r="G66" s="1"/>
    </row>
    <row r="67" spans="1:7" hidden="1">
      <c r="A67" s="15"/>
      <c r="B67" s="15" t="s">
        <v>22</v>
      </c>
      <c r="C67" s="19" t="b">
        <v>0</v>
      </c>
    </row>
    <row r="68" spans="1:7" hidden="1">
      <c r="A68" s="15"/>
      <c r="B68" s="15" t="s">
        <v>23</v>
      </c>
      <c r="C68" s="19" t="b">
        <v>0</v>
      </c>
    </row>
    <row r="69" spans="1:7" hidden="1">
      <c r="A69" s="15"/>
      <c r="B69" s="15" t="s">
        <v>16</v>
      </c>
      <c r="C69" s="19" t="b">
        <v>0</v>
      </c>
    </row>
    <row r="70" spans="1:7" hidden="1">
      <c r="A70" s="15"/>
      <c r="B70" s="15"/>
      <c r="C70" s="19" t="b">
        <v>0</v>
      </c>
    </row>
    <row r="71" spans="1:7" hidden="1">
      <c r="A71" s="15"/>
      <c r="B71" s="15" t="s">
        <v>24</v>
      </c>
      <c r="C71" s="19" t="b">
        <v>0</v>
      </c>
      <c r="G71" s="1"/>
    </row>
    <row r="72" spans="1:7" hidden="1">
      <c r="A72" s="15"/>
      <c r="B72" s="15" t="s">
        <v>25</v>
      </c>
      <c r="C72" s="19" t="b">
        <v>0</v>
      </c>
    </row>
    <row r="73" spans="1:7" hidden="1">
      <c r="A73" s="15"/>
      <c r="B73" s="15" t="s">
        <v>16</v>
      </c>
      <c r="C73" s="19" t="b">
        <v>0</v>
      </c>
    </row>
    <row r="74" spans="1:7" hidden="1">
      <c r="A74" s="15"/>
      <c r="B74" s="15"/>
      <c r="C74" s="19" t="b">
        <v>0</v>
      </c>
      <c r="G74" s="1"/>
    </row>
    <row r="75" spans="1:7" hidden="1">
      <c r="A75" s="15"/>
      <c r="B75" s="15"/>
      <c r="C75" s="19" t="b">
        <v>0</v>
      </c>
    </row>
    <row r="76" spans="1:7" hidden="1">
      <c r="A76" s="15"/>
      <c r="B76" s="16">
        <v>1</v>
      </c>
      <c r="C76" s="19" t="b">
        <v>0</v>
      </c>
      <c r="G76" s="1"/>
    </row>
    <row r="77" spans="1:7" hidden="1">
      <c r="A77" s="15"/>
      <c r="B77" s="16">
        <v>1.1000000000000001</v>
      </c>
      <c r="C77" s="19" t="b">
        <v>0</v>
      </c>
    </row>
    <row r="78" spans="1:7" hidden="1">
      <c r="A78" s="15"/>
      <c r="B78" s="17">
        <v>1.1499999999999999</v>
      </c>
      <c r="C78" s="19" t="b">
        <v>0</v>
      </c>
    </row>
    <row r="79" spans="1:7" hidden="1">
      <c r="A79" s="15"/>
      <c r="B79" s="15" t="s">
        <v>16</v>
      </c>
      <c r="C79" s="19" t="b">
        <v>0</v>
      </c>
    </row>
    <row r="80" spans="1:7" hidden="1">
      <c r="A80" s="15"/>
      <c r="B80" s="15"/>
      <c r="C80" s="19"/>
    </row>
    <row r="81" spans="1:3" hidden="1">
      <c r="A81" s="15"/>
      <c r="B81" s="15" t="s">
        <v>31</v>
      </c>
      <c r="C81" s="19" t="b">
        <v>0</v>
      </c>
    </row>
    <row r="82" spans="1:3" hidden="1">
      <c r="A82" s="15"/>
      <c r="B82" s="15" t="s">
        <v>30</v>
      </c>
      <c r="C82" s="19" t="b">
        <v>0</v>
      </c>
    </row>
    <row r="83" spans="1:3" hidden="1">
      <c r="A83" s="15"/>
      <c r="B83" s="15" t="s">
        <v>32</v>
      </c>
      <c r="C83" s="19" t="b">
        <v>0</v>
      </c>
    </row>
    <row r="84" spans="1:3" hidden="1">
      <c r="A84" s="15"/>
      <c r="B84" s="15" t="s">
        <v>33</v>
      </c>
      <c r="C84" s="19" t="b">
        <v>0</v>
      </c>
    </row>
    <row r="85" spans="1:3" hidden="1">
      <c r="A85" s="15"/>
      <c r="B85" s="15" t="s">
        <v>34</v>
      </c>
      <c r="C85" s="19"/>
    </row>
    <row r="86" spans="1:3" hidden="1">
      <c r="A86" s="15"/>
      <c r="B86" s="15" t="s">
        <v>35</v>
      </c>
      <c r="C86" s="19"/>
    </row>
    <row r="87" spans="1:3" hidden="1">
      <c r="A87" s="15"/>
      <c r="B87" s="15"/>
      <c r="C87" s="19"/>
    </row>
    <row r="88" spans="1:3" hidden="1">
      <c r="A88" s="15"/>
      <c r="B88" s="15" t="s">
        <v>29</v>
      </c>
      <c r="C88" s="19"/>
    </row>
    <row r="89" spans="1:3" hidden="1">
      <c r="A89" s="15"/>
      <c r="B89" s="15" t="s">
        <v>36</v>
      </c>
      <c r="C89" s="19"/>
    </row>
    <row r="90" spans="1:3" hidden="1">
      <c r="A90" s="15"/>
      <c r="B90" s="15" t="s">
        <v>37</v>
      </c>
      <c r="C90" s="19"/>
    </row>
    <row r="91" spans="1:3" hidden="1">
      <c r="A91" s="15"/>
      <c r="B91" s="15"/>
      <c r="C91" s="19"/>
    </row>
    <row r="92" spans="1:3" hidden="1">
      <c r="A92" s="15"/>
      <c r="B92" s="15" t="s">
        <v>38</v>
      </c>
      <c r="C92" s="19"/>
    </row>
    <row r="93" spans="1:3" hidden="1">
      <c r="A93" s="15"/>
      <c r="B93" s="15" t="s">
        <v>39</v>
      </c>
      <c r="C93" s="19"/>
    </row>
    <row r="94" spans="1:3">
      <c r="B94" s="35" t="s">
        <v>59</v>
      </c>
      <c r="C94" s="28"/>
    </row>
    <row r="95" spans="1:3">
      <c r="B95" s="39" t="s">
        <v>60</v>
      </c>
      <c r="C95" s="29"/>
    </row>
    <row r="96" spans="1:3">
      <c r="B96" s="39" t="s">
        <v>61</v>
      </c>
      <c r="C96" s="28"/>
    </row>
    <row r="97" spans="2:8">
      <c r="B97" s="35" t="s">
        <v>62</v>
      </c>
      <c r="C97" s="30"/>
      <c r="H97" s="35" t="s">
        <v>63</v>
      </c>
    </row>
  </sheetData>
  <sheetProtection selectLockedCells="1"/>
  <mergeCells count="5">
    <mergeCell ref="B1:H1"/>
    <mergeCell ref="B34:G34"/>
    <mergeCell ref="B36:G36"/>
    <mergeCell ref="B37:G37"/>
    <mergeCell ref="B35:G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76"/>
  <sheetViews>
    <sheetView showGridLines="0" topLeftCell="A22" zoomScale="70" zoomScaleNormal="70" zoomScaleSheetLayoutView="115" workbookViewId="0">
      <selection activeCell="D18" sqref="D18"/>
    </sheetView>
  </sheetViews>
  <sheetFormatPr defaultColWidth="8.875" defaultRowHeight="16.5"/>
  <cols>
    <col min="1" max="1" width="2.125" customWidth="1"/>
    <col min="2" max="2" width="48.25" customWidth="1"/>
    <col min="3" max="3" width="1.625" customWidth="1"/>
    <col min="4" max="4" width="8.5" customWidth="1"/>
    <col min="5" max="5" width="3.875" customWidth="1"/>
    <col min="6" max="6" width="13.875" customWidth="1"/>
    <col min="7" max="7" width="2.25" customWidth="1"/>
    <col min="8" max="8" width="36.125" customWidth="1"/>
    <col min="9" max="9" width="1.5" customWidth="1"/>
    <col min="10" max="10" width="9.5" customWidth="1"/>
    <col min="11" max="11" width="28.75" customWidth="1"/>
  </cols>
  <sheetData>
    <row r="1" spans="1:11">
      <c r="B1" s="50" t="s">
        <v>98</v>
      </c>
      <c r="C1" s="51"/>
      <c r="D1" s="51"/>
      <c r="E1" s="51"/>
      <c r="F1" s="51"/>
      <c r="G1" s="51"/>
      <c r="H1" s="51"/>
      <c r="I1" s="51"/>
      <c r="J1" s="51"/>
      <c r="K1" s="51"/>
    </row>
    <row r="3" spans="1:11" ht="20.100000000000001" customHeight="1">
      <c r="B3" s="41" t="s">
        <v>43</v>
      </c>
      <c r="C3" s="2" t="s">
        <v>12</v>
      </c>
      <c r="H3" s="2"/>
    </row>
    <row r="4" spans="1:11" ht="20.100000000000001" customHeight="1">
      <c r="B4" s="41" t="s">
        <v>44</v>
      </c>
      <c r="C4" s="5" t="s">
        <v>12</v>
      </c>
      <c r="D4" s="7" t="str">
        <f>IF(Sheet1!C3=0," ", Sheet1!C3)</f>
        <v xml:space="preserve"> </v>
      </c>
      <c r="E4" s="6"/>
      <c r="F4" s="6"/>
      <c r="G4" s="6"/>
      <c r="H4" s="43" t="s">
        <v>64</v>
      </c>
      <c r="I4" s="8" t="s">
        <v>12</v>
      </c>
      <c r="J4" s="7" t="str">
        <f>IF(Sheet1!G3=0," ", Sheet1!G3)</f>
        <v xml:space="preserve"> </v>
      </c>
      <c r="K4" s="38" t="s">
        <v>109</v>
      </c>
    </row>
    <row r="5" spans="1:11" ht="20.100000000000001" customHeight="1">
      <c r="B5" s="41" t="s">
        <v>92</v>
      </c>
      <c r="C5" s="5" t="s">
        <v>12</v>
      </c>
      <c r="D5" s="7"/>
      <c r="E5" s="6" t="str">
        <f>IF(Sheet1!C45=1,"KW","HP")</f>
        <v>HP</v>
      </c>
      <c r="F5" s="6"/>
      <c r="G5" s="6"/>
      <c r="H5" s="43" t="s">
        <v>68</v>
      </c>
      <c r="I5" s="8" t="s">
        <v>12</v>
      </c>
      <c r="J5" s="7" t="str">
        <f>IF(Sheet1!G4=0," ", Sheet1!G4)</f>
        <v xml:space="preserve"> </v>
      </c>
      <c r="K5" s="38" t="s">
        <v>66</v>
      </c>
    </row>
    <row r="6" spans="1:11" ht="20.100000000000001" customHeight="1">
      <c r="B6" s="43" t="s">
        <v>106</v>
      </c>
      <c r="C6" s="5" t="s">
        <v>12</v>
      </c>
      <c r="D6" s="7" t="str">
        <f>IF(Sheet1!C5=0," ", Sheet1!C5)</f>
        <v xml:space="preserve"> </v>
      </c>
      <c r="E6" s="38" t="s">
        <v>80</v>
      </c>
      <c r="F6" s="6"/>
      <c r="G6" s="6"/>
      <c r="H6" s="36" t="s">
        <v>69</v>
      </c>
      <c r="I6" s="9" t="s">
        <v>12</v>
      </c>
      <c r="J6" s="11" t="str">
        <f>IF(Sheet1!C46=1,"TECO STD",IF(Sheet1!C46=2,"N/A","SPECIAL"))</f>
        <v>SPECIAL</v>
      </c>
      <c r="K6" s="44" t="s">
        <v>67</v>
      </c>
    </row>
    <row r="7" spans="1:11" ht="20.100000000000001" customHeight="1">
      <c r="B7" s="13"/>
      <c r="D7" s="7" t="str">
        <f>IF(Sheet1!C6=0," ", Sheet1!C6)</f>
        <v xml:space="preserve"> </v>
      </c>
      <c r="E7" s="6"/>
      <c r="F7" s="6"/>
      <c r="G7" s="6"/>
      <c r="H7" s="36" t="s">
        <v>70</v>
      </c>
      <c r="I7" s="9" t="s">
        <v>12</v>
      </c>
      <c r="J7" s="11" t="str">
        <f>IF(Sheet1!G6=0," ",Sheet1!G6)</f>
        <v xml:space="preserve"> </v>
      </c>
      <c r="K7" s="38" t="s">
        <v>71</v>
      </c>
    </row>
    <row r="8" spans="1:11" ht="20.100000000000001" customHeight="1">
      <c r="B8" s="42" t="s">
        <v>45</v>
      </c>
      <c r="C8" s="4" t="s">
        <v>27</v>
      </c>
      <c r="D8" s="11" t="str">
        <f>IF(Sheet1!C8=0," ",Sheet1!C8)</f>
        <v xml:space="preserve"> </v>
      </c>
      <c r="H8" s="36" t="s">
        <v>72</v>
      </c>
      <c r="I8" s="5" t="s">
        <v>12</v>
      </c>
      <c r="J8" s="11" t="str">
        <f>IF(Sheet1!G7=0," ",Sheet1!G7)</f>
        <v xml:space="preserve"> </v>
      </c>
    </row>
    <row r="9" spans="1:11" ht="20.100000000000001" customHeight="1">
      <c r="B9" s="41" t="s">
        <v>93</v>
      </c>
      <c r="C9" s="4" t="s">
        <v>12</v>
      </c>
      <c r="D9" s="3" t="str">
        <f>IF(Sheet1!C39=2, "SRIM", "SCIM")</f>
        <v>SCIM</v>
      </c>
      <c r="H9" s="43" t="s">
        <v>73</v>
      </c>
      <c r="I9" s="9" t="s">
        <v>12</v>
      </c>
      <c r="J9" s="11" t="str">
        <f>IF(Sheet1!C47=1,"HFM",IF(Sheet1!C47=2,"VHS",IF(Sheet1!C47=3,"VSS","SPECIAL")))</f>
        <v>HFM</v>
      </c>
      <c r="K9" t="str">
        <f>IF(Sheet1!C47=4,Sheet1!H8," ")</f>
        <v xml:space="preserve"> </v>
      </c>
    </row>
    <row r="10" spans="1:11" ht="20.100000000000001" customHeight="1">
      <c r="B10" s="43" t="s">
        <v>46</v>
      </c>
      <c r="C10" s="4" t="s">
        <v>12</v>
      </c>
      <c r="D10" t="str">
        <f>IF(Sheet1!C42=1,"B",IF(Sheet1!C42=2,"E",IF(Sheet1!C42=3,"F",IF(Sheet1!C42=4,"H","SPECIAL"))))</f>
        <v>F</v>
      </c>
      <c r="E10" s="2" t="str">
        <f>IF(Sheet1!C42=1," ",IF(Sheet1!C42=2," ",IF(Sheet1!C42=3," ",IF(Sheet1!C42=4," ",Sheet1!D9))))</f>
        <v xml:space="preserve"> </v>
      </c>
      <c r="H10" s="43" t="s">
        <v>96</v>
      </c>
      <c r="I10" s="9" t="s">
        <v>12</v>
      </c>
      <c r="J10" s="11" t="str">
        <f>IF(Sheet1!G9=0," ", Sheet1!G9)</f>
        <v xml:space="preserve"> </v>
      </c>
      <c r="K10" t="s">
        <v>0</v>
      </c>
    </row>
    <row r="11" spans="1:11" ht="20.100000000000001" customHeight="1">
      <c r="B11" s="43" t="s">
        <v>94</v>
      </c>
      <c r="C11" s="4" t="s">
        <v>12</v>
      </c>
      <c r="D11" t="str">
        <f>IF(Sheet1!C43=1,"B",IF(Sheet1!C43=2,"E",IF(Sheet1!C43=3,"F",IF(Sheet1!C43=4,"H","SPECIAL"))))</f>
        <v>B</v>
      </c>
      <c r="E11" s="2" t="str">
        <f>IF(Sheet1!C43=1," ",IF(Sheet1!C43=2," ",IF(Sheet1!C43=3," ",IF(Sheet1!C43=4," ",Sheet1!D10))))</f>
        <v xml:space="preserve"> </v>
      </c>
      <c r="H11" s="36" t="s">
        <v>74</v>
      </c>
      <c r="I11" s="9" t="s">
        <v>12</v>
      </c>
      <c r="J11" s="11" t="str">
        <f>IF(Sheet1!C50=1," ",IF(Sheet1!C50=2,"1.0",IF(Sheet1!C50=3,"1.1",IF(Sheet1!C50=4,"1.15","SPECIAL"))))</f>
        <v xml:space="preserve"> </v>
      </c>
      <c r="K11" s="31" t="str">
        <f>IF(Sheet1!C50=5,Sheet1!H10," ")</f>
        <v xml:space="preserve"> </v>
      </c>
    </row>
    <row r="12" spans="1:11" ht="20.100000000000001" customHeight="1">
      <c r="B12" s="42" t="s">
        <v>47</v>
      </c>
      <c r="C12" s="4" t="s">
        <v>12</v>
      </c>
      <c r="D12" t="str">
        <f>IF(Sheet1!C44=2,"FAN(BLOWER)",IF(Sheet1!C44=3,"COMPRESSOR",IF(Sheet1!C44=4,"PUMP"," ")))</f>
        <v>PUMP</v>
      </c>
      <c r="H12" s="43" t="s">
        <v>97</v>
      </c>
      <c r="I12" s="9" t="s">
        <v>12</v>
      </c>
      <c r="J12" s="11" t="str">
        <f>IF(Sheet1!C48=1,"TEFC",IF(Sheet1!C48=2,"ODP",IF(Sheet1!C47=3,"WPI",IF(Sheet1!C48=4,"WPII",IF(Sheet1!C48=5,"TEAAC",IF(Sheet1!C48=6,"TEWAC","SPECIAL"))))))</f>
        <v>WPII</v>
      </c>
      <c r="K12" t="str">
        <f>IF(Sheet1!C48=7,Sheet1!H11," ")</f>
        <v xml:space="preserve"> </v>
      </c>
    </row>
    <row r="13" spans="1:11" ht="20.100000000000001" customHeight="1">
      <c r="B13" s="45" t="s">
        <v>95</v>
      </c>
      <c r="C13" s="9" t="s">
        <v>12</v>
      </c>
      <c r="D13" s="11" t="str">
        <f>IF(Sheet1!C49=1,"DIRECT COUPLING",IF(Sheet1!C49=2,"BELT","SPECIAL"))</f>
        <v>DIRECT COUPLING</v>
      </c>
      <c r="H13" s="13"/>
    </row>
    <row r="14" spans="1:11" ht="20.100000000000001" customHeight="1">
      <c r="B14" s="10" t="s">
        <v>99</v>
      </c>
      <c r="C14" s="10" t="s">
        <v>12</v>
      </c>
      <c r="D14" t="str">
        <f>IF(Sheet1!C49=7,Sheet1!C14," ")</f>
        <v xml:space="preserve"> </v>
      </c>
    </row>
    <row r="15" spans="1:11" ht="20.100000000000001" customHeight="1">
      <c r="A15" s="36" t="s">
        <v>48</v>
      </c>
    </row>
    <row r="16" spans="1:11" ht="20.100000000000001" customHeight="1">
      <c r="B16" s="37" t="s">
        <v>86</v>
      </c>
      <c r="D16" t="str">
        <f>IF(Sheet1!C16=0," ", Sheet1!C16)</f>
        <v xml:space="preserve"> </v>
      </c>
      <c r="H16" s="37" t="s">
        <v>81</v>
      </c>
      <c r="I16" s="9"/>
      <c r="J16" t="str">
        <f>IF(Sheet1!H16=0," ", Sheet1!H16)</f>
        <v xml:space="preserve"> </v>
      </c>
    </row>
    <row r="17" spans="1:10" ht="20.100000000000001" customHeight="1">
      <c r="B17" s="37" t="s">
        <v>85</v>
      </c>
      <c r="D17" t="str">
        <f>IF(Sheet1!C51=2,Sheet1!B81,IF(Sheet1!C51=3,Sheet1!B82,IF(Sheet1!C51=4,Sheet1!B83,IF(Sheet1!C52=5,Sheet1!B84,IF(Sheet1!C51=6,Sheet1!B85,IF(Sheet1!C51=7,Sheet1!B86," "))))))</f>
        <v>Pt  100Ω/0℃  x 6PCS</v>
      </c>
      <c r="H17" s="37" t="s">
        <v>90</v>
      </c>
      <c r="I17" s="9"/>
    </row>
    <row r="18" spans="1:10" ht="20.100000000000001" customHeight="1">
      <c r="B18" s="37" t="s">
        <v>87</v>
      </c>
      <c r="D18" t="str">
        <f>IF(Sheet1!C52=2,Sheet1!B88,IF(Sheet1!C52=3,Sheet1!B89,IF(Sheet1!C52=4,Sheet1!B90," ")))</f>
        <v>Pt  100Ω/0℃  x 2PCS</v>
      </c>
      <c r="H18" s="37" t="s">
        <v>82</v>
      </c>
      <c r="I18" s="9"/>
      <c r="J18" t="str">
        <f>IF(Sheet1!H18=0," ", Sheet1!H18)</f>
        <v xml:space="preserve"> </v>
      </c>
    </row>
    <row r="19" spans="1:10" ht="20.100000000000001" customHeight="1">
      <c r="B19" s="37" t="s">
        <v>49</v>
      </c>
      <c r="D19" t="str">
        <f>IF(Sheet1!C53=2,Sheet1!B92,IF(Sheet1!C53=3,Sheet1!B93," "))</f>
        <v xml:space="preserve"> </v>
      </c>
      <c r="H19" s="37" t="s">
        <v>75</v>
      </c>
      <c r="I19" s="9"/>
      <c r="J19" t="str">
        <f>IF(Sheet1!H19=0," ", Sheet1!H19)</f>
        <v xml:space="preserve"> </v>
      </c>
    </row>
    <row r="20" spans="1:10" ht="20.100000000000001" customHeight="1">
      <c r="B20" s="37" t="s">
        <v>50</v>
      </c>
      <c r="D20" t="str">
        <f>IF(Sheet1!C54=2,Sheet1!B92,IF(Sheet1!C54=3,Sheet1!B93," "))</f>
        <v xml:space="preserve"> </v>
      </c>
      <c r="H20" s="37" t="s">
        <v>83</v>
      </c>
      <c r="I20" s="9"/>
      <c r="J20" t="str">
        <f>IF(Sheet1!H20=0," ", Sheet1!H20)</f>
        <v xml:space="preserve"> </v>
      </c>
    </row>
    <row r="21" spans="1:10" ht="20.100000000000001" customHeight="1">
      <c r="B21" s="12" t="s">
        <v>100</v>
      </c>
      <c r="D21" t="str">
        <f>IF(Sheet1!C22=0," ", Sheet1!C22)</f>
        <v xml:space="preserve"> </v>
      </c>
      <c r="H21" s="12" t="s">
        <v>102</v>
      </c>
      <c r="I21" s="9"/>
      <c r="J21" t="str">
        <f>IF(Sheet1!H21=0," ", Sheet1!H21)</f>
        <v xml:space="preserve"> </v>
      </c>
    </row>
    <row r="22" spans="1:10" ht="20.100000000000001" customHeight="1">
      <c r="B22" s="12" t="s">
        <v>101</v>
      </c>
      <c r="D22" t="str">
        <f>IF(Sheet1!C23=0," ", Sheet1!C23)</f>
        <v xml:space="preserve"> </v>
      </c>
      <c r="H22" s="37" t="s">
        <v>77</v>
      </c>
      <c r="I22" s="9"/>
    </row>
    <row r="23" spans="1:10" ht="20.100000000000001" customHeight="1">
      <c r="B23" s="37" t="s">
        <v>51</v>
      </c>
      <c r="H23" s="37" t="s">
        <v>91</v>
      </c>
      <c r="I23" s="9"/>
    </row>
    <row r="24" spans="1:10" ht="20.100000000000001" customHeight="1">
      <c r="B24" s="37" t="s">
        <v>52</v>
      </c>
      <c r="H24" s="37" t="s">
        <v>78</v>
      </c>
      <c r="I24" s="9"/>
    </row>
    <row r="25" spans="1:10" ht="20.100000000000001" customHeight="1">
      <c r="B25" s="37" t="s">
        <v>53</v>
      </c>
      <c r="H25" s="37" t="s">
        <v>79</v>
      </c>
      <c r="I25" s="9"/>
    </row>
    <row r="26" spans="1:10" ht="20.100000000000001" customHeight="1">
      <c r="B26" s="37" t="s">
        <v>54</v>
      </c>
    </row>
    <row r="27" spans="1:10" ht="20.100000000000001" customHeight="1">
      <c r="B27" s="37" t="s">
        <v>55</v>
      </c>
      <c r="D27" t="str">
        <f>IF(Sheet1!C27=0," ", Sheet1!C27)</f>
        <v xml:space="preserve"> </v>
      </c>
    </row>
    <row r="28" spans="1:10" ht="20.100000000000001" customHeight="1">
      <c r="B28" s="37" t="s">
        <v>56</v>
      </c>
    </row>
    <row r="29" spans="1:10" ht="20.100000000000001" customHeight="1">
      <c r="B29" s="37" t="s">
        <v>57</v>
      </c>
      <c r="D29" t="str">
        <f>IF(Sheet1!C29=0," ", Sheet1!C29)</f>
        <v xml:space="preserve"> </v>
      </c>
    </row>
    <row r="30" spans="1:10" ht="20.100000000000001" customHeight="1">
      <c r="B30" s="37" t="s">
        <v>58</v>
      </c>
    </row>
    <row r="31" spans="1:10" ht="20.100000000000001" customHeight="1">
      <c r="A31" s="38" t="s">
        <v>88</v>
      </c>
    </row>
    <row r="32" spans="1:10" ht="20.100000000000001" customHeight="1">
      <c r="A32" s="38" t="s">
        <v>107</v>
      </c>
    </row>
    <row r="33" spans="1:8" ht="20.100000000000001" customHeight="1">
      <c r="A33" s="38" t="s">
        <v>89</v>
      </c>
    </row>
    <row r="34" spans="1:8" ht="20.100000000000001" customHeight="1">
      <c r="B34" s="52" t="str">
        <f>IF(Sheet1!B34=0," ",Sheet1!B34)</f>
        <v xml:space="preserve"> </v>
      </c>
      <c r="C34" s="52"/>
      <c r="D34" s="52"/>
      <c r="E34" s="52"/>
      <c r="F34" s="52"/>
      <c r="G34" s="52"/>
      <c r="H34" s="52"/>
    </row>
    <row r="35" spans="1:8" ht="20.100000000000001" customHeight="1">
      <c r="B35" s="49" t="str">
        <f>IF(Sheet1!B35=0," ",Sheet1!B35)</f>
        <v xml:space="preserve"> </v>
      </c>
      <c r="C35" s="49"/>
      <c r="D35" s="49"/>
      <c r="E35" s="49"/>
      <c r="F35" s="49"/>
      <c r="G35" s="49"/>
      <c r="H35" s="49"/>
    </row>
    <row r="36" spans="1:8" ht="20.100000000000001" customHeight="1">
      <c r="B36" s="49" t="str">
        <f>IF(Sheet1!B36=0," ", Sheet1!B36)</f>
        <v xml:space="preserve"> </v>
      </c>
      <c r="C36" s="49"/>
      <c r="D36" s="49"/>
      <c r="E36" s="49"/>
      <c r="F36" s="49"/>
      <c r="G36" s="49"/>
      <c r="H36" s="49"/>
    </row>
    <row r="37" spans="1:8" ht="20.100000000000001" customHeight="1">
      <c r="B37" s="49"/>
      <c r="C37" s="49"/>
      <c r="D37" s="49"/>
      <c r="E37" s="49"/>
      <c r="F37" s="49"/>
      <c r="G37" s="49"/>
      <c r="H37" s="49"/>
    </row>
    <row r="38" spans="1:8" ht="20.100000000000001" customHeight="1"/>
    <row r="39" spans="1:8" ht="20.100000000000001" customHeight="1">
      <c r="B39" s="35" t="s">
        <v>59</v>
      </c>
      <c r="C39" t="s">
        <v>42</v>
      </c>
      <c r="D39" t="str">
        <f>IF(Sheet1!C94=0," ",Sheet1!C94)</f>
        <v xml:space="preserve"> </v>
      </c>
    </row>
    <row r="40" spans="1:8" ht="20.100000000000001" customHeight="1">
      <c r="B40" s="39" t="s">
        <v>60</v>
      </c>
      <c r="C40" t="s">
        <v>42</v>
      </c>
      <c r="D40" t="str">
        <f>IF(Sheet1!C95=0," ",Sheet1!C95)</f>
        <v xml:space="preserve"> </v>
      </c>
    </row>
    <row r="41" spans="1:8" ht="20.100000000000001" customHeight="1">
      <c r="B41" s="39" t="s">
        <v>61</v>
      </c>
      <c r="C41" t="s">
        <v>42</v>
      </c>
      <c r="D41" t="str">
        <f>IF(Sheet1!C96=0," ",Sheet1!C96)</f>
        <v xml:space="preserve"> </v>
      </c>
    </row>
    <row r="42" spans="1:8" ht="20.100000000000001" customHeight="1">
      <c r="B42" s="35" t="s">
        <v>62</v>
      </c>
      <c r="C42" t="s">
        <v>42</v>
      </c>
      <c r="D42" t="str">
        <f>IF(Sheet1!C97=0," ",Sheet1!C97)</f>
        <v xml:space="preserve"> </v>
      </c>
    </row>
    <row r="57" spans="3:3">
      <c r="C57" t="b">
        <v>0</v>
      </c>
    </row>
    <row r="66" spans="4:10">
      <c r="D66" s="1"/>
      <c r="I66" s="1"/>
      <c r="J66" s="1"/>
    </row>
    <row r="71" spans="4:10">
      <c r="I71" s="1"/>
      <c r="J71" s="1"/>
    </row>
    <row r="74" spans="4:10">
      <c r="I74" s="1"/>
      <c r="J74" s="1"/>
    </row>
    <row r="76" spans="4:10">
      <c r="I76" s="1"/>
      <c r="J76" s="1"/>
    </row>
  </sheetData>
  <sheetProtection selectLockedCells="1" selectUnlockedCells="1"/>
  <protectedRanges>
    <protectedRange password="C82B" sqref="H8 B4:B6 B8:B12" name="範圍1" securityDescriptor="O:WDG:WDD:(D;;CC;;;WD)"/>
  </protectedRanges>
  <mergeCells count="5">
    <mergeCell ref="B37:H37"/>
    <mergeCell ref="B1:K1"/>
    <mergeCell ref="B34:H34"/>
    <mergeCell ref="B35:H35"/>
    <mergeCell ref="B36:H36"/>
  </mergeCells>
  <phoneticPr fontId="2" type="noConversion"/>
  <pageMargins left="0.78740157499999996" right="0.78740157499999996" top="0.984251969" bottom="0.984251969" header="0.5" footer="0.5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teco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Бурилкина</cp:lastModifiedBy>
  <cp:lastPrinted>2018-07-31T12:47:53Z</cp:lastPrinted>
  <dcterms:created xsi:type="dcterms:W3CDTF">2009-04-13T08:44:42Z</dcterms:created>
  <dcterms:modified xsi:type="dcterms:W3CDTF">2018-08-01T05:59:01Z</dcterms:modified>
</cp:coreProperties>
</file>